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209"/>
  <workbookPr/>
  <mc:AlternateContent xmlns:mc="http://schemas.openxmlformats.org/markup-compatibility/2006">
    <mc:Choice Requires="x15">
      <x15ac:absPath xmlns:x15ac="http://schemas.microsoft.com/office/spreadsheetml/2010/11/ac" url="/Users/galdeanoalvaro/Dropbox/INTRANET MALBA/Diseño/RINCON DEL CERVECERO/"/>
    </mc:Choice>
  </mc:AlternateContent>
  <bookViews>
    <workbookView xWindow="0" yWindow="0" windowWidth="28800" windowHeight="18000" activeTab="1"/>
  </bookViews>
  <sheets>
    <sheet name="Gramos según IBUS" sheetId="1" r:id="rId1"/>
    <sheet name="IBUS según gramos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1" l="1"/>
  <c r="J15" i="1"/>
  <c r="J16" i="1"/>
  <c r="J17" i="1"/>
  <c r="F19" i="1"/>
  <c r="L20" i="1"/>
  <c r="J12" i="1"/>
  <c r="J34" i="1"/>
  <c r="J35" i="1"/>
  <c r="J36" i="1"/>
  <c r="J37" i="1"/>
  <c r="J38" i="1"/>
  <c r="L41" i="1"/>
  <c r="J14" i="2"/>
  <c r="J15" i="2"/>
  <c r="J16" i="2"/>
  <c r="J17" i="2"/>
  <c r="L20" i="2"/>
  <c r="J12" i="2"/>
  <c r="G17" i="2"/>
  <c r="J34" i="2"/>
  <c r="J35" i="2"/>
  <c r="J36" i="2"/>
  <c r="J37" i="2"/>
  <c r="J38" i="2"/>
  <c r="L41" i="2"/>
  <c r="G14" i="1"/>
  <c r="G15" i="1"/>
  <c r="G16" i="1"/>
  <c r="G17" i="1"/>
  <c r="G14" i="2"/>
  <c r="G15" i="2"/>
  <c r="G16" i="2"/>
  <c r="G19" i="2"/>
</calcChain>
</file>

<file path=xl/comments1.xml><?xml version="1.0" encoding="utf-8"?>
<comments xmlns="http://schemas.openxmlformats.org/spreadsheetml/2006/main">
  <authors>
    <author>Walter Javier Vogrig</author>
  </authors>
  <commentList>
    <comment ref="C12" authorId="0">
      <text>
        <r>
          <rPr>
            <sz val="8"/>
            <color indexed="81"/>
            <rFont val="Tahoma"/>
            <family val="2"/>
          </rPr>
          <t>Es el tiempo que resta de hervor para terminar la cocción</t>
        </r>
      </text>
    </comment>
    <comment ref="F12" authorId="0">
      <text>
        <r>
          <rPr>
            <sz val="8"/>
            <color indexed="81"/>
            <rFont val="Tahoma"/>
            <family val="2"/>
          </rPr>
          <t>Son los IBUS que queremos lograr en cada adición</t>
        </r>
      </text>
    </comment>
    <comment ref="G12" authorId="0">
      <text>
        <r>
          <rPr>
            <sz val="8"/>
            <color indexed="81"/>
            <rFont val="Tahoma"/>
            <family val="2"/>
          </rPr>
          <t xml:space="preserve">Son los gramos que necesitamos agregar para obtener los IBUS preestablecidos para cada adición
</t>
        </r>
      </text>
    </comment>
  </commentList>
</comments>
</file>

<file path=xl/comments2.xml><?xml version="1.0" encoding="utf-8"?>
<comments xmlns="http://schemas.openxmlformats.org/spreadsheetml/2006/main">
  <authors>
    <author>Walter Javier Vogrig</author>
  </authors>
  <commentList>
    <comment ref="C12" authorId="0">
      <text>
        <r>
          <rPr>
            <sz val="8"/>
            <color indexed="81"/>
            <rFont val="Tahoma"/>
            <family val="2"/>
          </rPr>
          <t>Es el tiempo que resta de hervor para cada adición</t>
        </r>
      </text>
    </comment>
    <comment ref="F12" authorId="0">
      <text>
        <r>
          <rPr>
            <sz val="8"/>
            <color indexed="81"/>
            <rFont val="Tahoma"/>
            <family val="2"/>
          </rPr>
          <t xml:space="preserve">Son los gramos que agregamos en cada adición 
</t>
        </r>
      </text>
    </comment>
    <comment ref="G12" authorId="0">
      <text>
        <r>
          <rPr>
            <sz val="8"/>
            <color indexed="81"/>
            <rFont val="Tahoma"/>
            <family val="2"/>
          </rPr>
          <t xml:space="preserve">Son los IBUS que obtendremos para cada adición según el lúpulo agregado </t>
        </r>
      </text>
    </comment>
  </commentList>
</comments>
</file>

<file path=xl/sharedStrings.xml><?xml version="1.0" encoding="utf-8"?>
<sst xmlns="http://schemas.openxmlformats.org/spreadsheetml/2006/main" count="55" uniqueCount="27">
  <si>
    <t>tabla de equivalencias</t>
  </si>
  <si>
    <t xml:space="preserve">Tiempo de </t>
  </si>
  <si>
    <t>hervor</t>
  </si>
  <si>
    <t>Factor de</t>
  </si>
  <si>
    <t>Corrección</t>
  </si>
  <si>
    <t xml:space="preserve">Litros de </t>
  </si>
  <si>
    <t>mosto luego</t>
  </si>
  <si>
    <t>del hervor</t>
  </si>
  <si>
    <t>Tipo</t>
  </si>
  <si>
    <t>%AA</t>
  </si>
  <si>
    <t>Cascade</t>
  </si>
  <si>
    <t>IBUS</t>
  </si>
  <si>
    <t>Adiciones</t>
  </si>
  <si>
    <t>1°</t>
  </si>
  <si>
    <t>2°</t>
  </si>
  <si>
    <t>3°</t>
  </si>
  <si>
    <t>4°</t>
  </si>
  <si>
    <t>Gramos de</t>
  </si>
  <si>
    <t>lúpulo</t>
  </si>
  <si>
    <t>Total de IBUS</t>
  </si>
  <si>
    <t>Gramos de lúpulo a aportar según los IBUS estipulados</t>
  </si>
  <si>
    <t>IBUS logrados según los gramos agregados</t>
  </si>
  <si>
    <t>luego del</t>
  </si>
  <si>
    <t>Densidad</t>
  </si>
  <si>
    <t>CASCADE</t>
  </si>
  <si>
    <t>KENT</t>
  </si>
  <si>
    <t>cascade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</si>
</sst>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Verdan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Protection="1"/>
    <xf numFmtId="0" fontId="1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/>
    </xf>
    <xf numFmtId="0" fontId="1" fillId="3" borderId="0" xfId="0" applyFont="1" applyFill="1" applyBorder="1" applyProtection="1"/>
    <xf numFmtId="0" fontId="1" fillId="3" borderId="0" xfId="0" applyNumberFormat="1" applyFont="1" applyFill="1" applyBorder="1" applyAlignment="1" applyProtection="1">
      <alignment horizontal="center" vertical="center"/>
    </xf>
    <xf numFmtId="9" fontId="1" fillId="3" borderId="0" xfId="0" applyNumberFormat="1" applyFont="1" applyFill="1" applyBorder="1" applyProtection="1"/>
    <xf numFmtId="2" fontId="1" fillId="3" borderId="0" xfId="0" applyNumberFormat="1" applyFont="1" applyFill="1" applyBorder="1" applyAlignment="1" applyProtection="1">
      <alignment horizontal="center" vertical="center"/>
    </xf>
    <xf numFmtId="0" fontId="1" fillId="3" borderId="3" xfId="0" applyFont="1" applyFill="1" applyBorder="1" applyProtection="1"/>
    <xf numFmtId="0" fontId="1" fillId="3" borderId="4" xfId="0" applyFont="1" applyFill="1" applyBorder="1" applyProtection="1"/>
    <xf numFmtId="0" fontId="1" fillId="3" borderId="5" xfId="0" applyFont="1" applyFill="1" applyBorder="1" applyProtection="1"/>
    <xf numFmtId="0" fontId="1" fillId="3" borderId="7" xfId="0" applyFont="1" applyFill="1" applyBorder="1" applyAlignment="1" applyProtection="1">
      <alignment horizontal="center"/>
    </xf>
    <xf numFmtId="0" fontId="1" fillId="3" borderId="6" xfId="0" applyFont="1" applyFill="1" applyBorder="1" applyProtection="1"/>
    <xf numFmtId="0" fontId="1" fillId="3" borderId="7" xfId="0" applyFont="1" applyFill="1" applyBorder="1" applyProtection="1"/>
    <xf numFmtId="1" fontId="1" fillId="3" borderId="7" xfId="0" applyNumberFormat="1" applyFont="1" applyFill="1" applyBorder="1" applyAlignment="1" applyProtection="1">
      <alignment horizontal="center"/>
    </xf>
    <xf numFmtId="0" fontId="1" fillId="3" borderId="8" xfId="0" applyFont="1" applyFill="1" applyBorder="1" applyProtection="1"/>
    <xf numFmtId="0" fontId="1" fillId="3" borderId="9" xfId="0" applyFont="1" applyFill="1" applyBorder="1" applyProtection="1"/>
    <xf numFmtId="0" fontId="1" fillId="3" borderId="10" xfId="0" applyFont="1" applyFill="1" applyBorder="1" applyProtection="1"/>
    <xf numFmtId="1" fontId="1" fillId="4" borderId="7" xfId="0" applyNumberFormat="1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/>
    </xf>
    <xf numFmtId="1" fontId="1" fillId="4" borderId="12" xfId="0" applyNumberFormat="1" applyFont="1" applyFill="1" applyBorder="1" applyAlignment="1" applyProtection="1">
      <alignment horizontal="center"/>
    </xf>
    <xf numFmtId="0" fontId="1" fillId="3" borderId="6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right"/>
    </xf>
    <xf numFmtId="0" fontId="1" fillId="3" borderId="7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41"/>
  <sheetViews>
    <sheetView workbookViewId="0">
      <selection activeCell="I11" sqref="I11"/>
    </sheetView>
  </sheetViews>
  <sheetFormatPr baseColWidth="10" defaultColWidth="11.5" defaultRowHeight="13" x14ac:dyDescent="0.15"/>
  <cols>
    <col min="1" max="9" width="11.5" style="5"/>
    <col min="10" max="12" width="11.5" style="5" hidden="1" customWidth="1"/>
    <col min="13" max="16384" width="11.5" style="5"/>
  </cols>
  <sheetData>
    <row r="1" spans="2:12" ht="14" thickBot="1" x14ac:dyDescent="0.2"/>
    <row r="2" spans="2:12" x14ac:dyDescent="0.15">
      <c r="B2" s="12"/>
      <c r="C2" s="13"/>
      <c r="D2" s="13"/>
      <c r="E2" s="13"/>
      <c r="F2" s="13"/>
      <c r="G2" s="14"/>
    </row>
    <row r="3" spans="2:12" x14ac:dyDescent="0.15">
      <c r="B3" s="25" t="s">
        <v>20</v>
      </c>
      <c r="C3" s="26"/>
      <c r="D3" s="26"/>
      <c r="E3" s="26"/>
      <c r="F3" s="26"/>
      <c r="G3" s="27"/>
    </row>
    <row r="4" spans="2:12" x14ac:dyDescent="0.15">
      <c r="B4" s="16"/>
      <c r="C4" s="8"/>
      <c r="D4" s="8"/>
      <c r="E4" s="8"/>
      <c r="F4" s="8"/>
      <c r="G4" s="17"/>
    </row>
    <row r="5" spans="2:12" x14ac:dyDescent="0.15">
      <c r="B5" s="16"/>
      <c r="C5" s="7" t="s">
        <v>23</v>
      </c>
      <c r="D5" s="8"/>
      <c r="E5" s="8"/>
      <c r="F5" s="7" t="s">
        <v>5</v>
      </c>
      <c r="G5" s="15"/>
      <c r="J5" s="6"/>
      <c r="K5" s="7" t="s">
        <v>0</v>
      </c>
      <c r="L5" s="8"/>
    </row>
    <row r="6" spans="2:12" x14ac:dyDescent="0.15">
      <c r="B6" s="16"/>
      <c r="C6" s="7" t="s">
        <v>22</v>
      </c>
      <c r="D6" s="8"/>
      <c r="E6" s="8"/>
      <c r="F6" s="7" t="s">
        <v>6</v>
      </c>
      <c r="G6" s="15"/>
      <c r="J6" s="6"/>
      <c r="K6" s="7"/>
      <c r="L6" s="8"/>
    </row>
    <row r="7" spans="2:12" x14ac:dyDescent="0.15">
      <c r="B7" s="16"/>
      <c r="C7" s="7" t="s">
        <v>2</v>
      </c>
      <c r="D7" s="8"/>
      <c r="E7" s="8"/>
      <c r="F7" s="7" t="s">
        <v>7</v>
      </c>
      <c r="G7" s="15"/>
      <c r="J7" s="6"/>
      <c r="K7" s="7"/>
      <c r="L7" s="8"/>
    </row>
    <row r="8" spans="2:12" x14ac:dyDescent="0.15">
      <c r="B8" s="16"/>
      <c r="C8" s="7"/>
      <c r="D8" s="8"/>
      <c r="E8" s="8"/>
      <c r="F8" s="7"/>
      <c r="G8" s="15"/>
      <c r="J8" s="6"/>
      <c r="K8" s="7"/>
      <c r="L8" s="8"/>
    </row>
    <row r="9" spans="2:12" x14ac:dyDescent="0.15">
      <c r="B9" s="16"/>
      <c r="C9" s="1">
        <v>1050</v>
      </c>
      <c r="D9" s="8"/>
      <c r="E9" s="8"/>
      <c r="F9" s="1">
        <v>33</v>
      </c>
      <c r="G9" s="17"/>
    </row>
    <row r="10" spans="2:12" x14ac:dyDescent="0.15">
      <c r="B10" s="16"/>
      <c r="C10" s="8"/>
      <c r="D10" s="8"/>
      <c r="E10" s="8"/>
      <c r="F10" s="8"/>
      <c r="G10" s="17"/>
      <c r="J10" s="6" t="s">
        <v>3</v>
      </c>
      <c r="K10" s="7"/>
      <c r="L10" s="8"/>
    </row>
    <row r="11" spans="2:12" x14ac:dyDescent="0.15">
      <c r="B11" s="16"/>
      <c r="C11" s="8"/>
      <c r="D11" s="7"/>
      <c r="E11" s="8"/>
      <c r="F11" s="8"/>
      <c r="G11" s="17"/>
      <c r="J11" s="6" t="s">
        <v>4</v>
      </c>
      <c r="K11" s="7"/>
      <c r="L11" s="8"/>
    </row>
    <row r="12" spans="2:12" x14ac:dyDescent="0.15">
      <c r="B12" s="29" t="s">
        <v>12</v>
      </c>
      <c r="C12" s="7" t="s">
        <v>1</v>
      </c>
      <c r="D12" s="28" t="s">
        <v>8</v>
      </c>
      <c r="E12" s="28" t="s">
        <v>9</v>
      </c>
      <c r="F12" s="28" t="s">
        <v>11</v>
      </c>
      <c r="G12" s="15" t="s">
        <v>17</v>
      </c>
      <c r="J12" s="9">
        <f>VLOOKUP(C9,K19:L20,2)</f>
        <v>1</v>
      </c>
      <c r="K12" s="8">
        <v>0</v>
      </c>
      <c r="L12" s="10">
        <v>0.06</v>
      </c>
    </row>
    <row r="13" spans="2:12" x14ac:dyDescent="0.15">
      <c r="B13" s="29"/>
      <c r="C13" s="7" t="s">
        <v>2</v>
      </c>
      <c r="D13" s="28"/>
      <c r="E13" s="28"/>
      <c r="F13" s="28"/>
      <c r="G13" s="15" t="s">
        <v>18</v>
      </c>
      <c r="K13" s="8">
        <v>10</v>
      </c>
      <c r="L13" s="10">
        <v>0.15</v>
      </c>
    </row>
    <row r="14" spans="2:12" x14ac:dyDescent="0.15">
      <c r="B14" s="23" t="s">
        <v>13</v>
      </c>
      <c r="C14" s="1">
        <v>60</v>
      </c>
      <c r="D14" s="2" t="s">
        <v>10</v>
      </c>
      <c r="E14" s="3">
        <v>7.2</v>
      </c>
      <c r="F14" s="1">
        <v>15</v>
      </c>
      <c r="G14" s="24">
        <f>$F$9*$J$12*F14/E14/J14/10</f>
        <v>22.916666666666668</v>
      </c>
      <c r="J14" s="11">
        <f>VLOOKUP(C14,$K$12:$L$18,2)</f>
        <v>0.3</v>
      </c>
      <c r="K14" s="8">
        <v>20</v>
      </c>
      <c r="L14" s="10">
        <v>0.19</v>
      </c>
    </row>
    <row r="15" spans="2:12" x14ac:dyDescent="0.15">
      <c r="B15" s="23" t="s">
        <v>14</v>
      </c>
      <c r="C15" s="1">
        <v>30</v>
      </c>
      <c r="D15" s="2" t="s">
        <v>10</v>
      </c>
      <c r="E15" s="3">
        <v>7.2</v>
      </c>
      <c r="F15" s="1">
        <v>9</v>
      </c>
      <c r="G15" s="22">
        <f>$F$9*$J$12*F15/E15/J15/10</f>
        <v>17.1875</v>
      </c>
      <c r="J15" s="11">
        <f>VLOOKUP(C15,$K$12:$L$18,2)</f>
        <v>0.24</v>
      </c>
      <c r="K15" s="8">
        <v>30</v>
      </c>
      <c r="L15" s="10">
        <v>0.24</v>
      </c>
    </row>
    <row r="16" spans="2:12" x14ac:dyDescent="0.15">
      <c r="B16" s="23" t="s">
        <v>15</v>
      </c>
      <c r="C16" s="1">
        <v>5</v>
      </c>
      <c r="D16" s="2" t="s">
        <v>10</v>
      </c>
      <c r="E16" s="3">
        <v>7.2</v>
      </c>
      <c r="F16" s="1">
        <v>1</v>
      </c>
      <c r="G16" s="24">
        <f>$F$9*$J$12*F16/E16/J16/10</f>
        <v>7.6388888888888884</v>
      </c>
      <c r="J16" s="11">
        <f>VLOOKUP(C16,$K$12:$L$18,2)</f>
        <v>0.06</v>
      </c>
      <c r="K16" s="8">
        <v>45</v>
      </c>
      <c r="L16" s="10">
        <v>0.27</v>
      </c>
    </row>
    <row r="17" spans="2:12" x14ac:dyDescent="0.15">
      <c r="B17" s="23" t="s">
        <v>16</v>
      </c>
      <c r="C17" s="1">
        <v>0</v>
      </c>
      <c r="D17" s="2" t="s">
        <v>10</v>
      </c>
      <c r="E17" s="3">
        <v>7.2</v>
      </c>
      <c r="F17" s="1">
        <v>3</v>
      </c>
      <c r="G17" s="24">
        <f>$F$9*$J$12*F17/E17/J17/10</f>
        <v>22.916666666666668</v>
      </c>
      <c r="J17" s="11">
        <f>VLOOKUP(C17,$K$12:$L$18,2)</f>
        <v>0.06</v>
      </c>
      <c r="K17" s="8">
        <v>60</v>
      </c>
      <c r="L17" s="10">
        <v>0.3</v>
      </c>
    </row>
    <row r="18" spans="2:12" x14ac:dyDescent="0.15">
      <c r="B18" s="16"/>
      <c r="C18" s="8"/>
      <c r="D18" s="8"/>
      <c r="E18" s="8"/>
      <c r="F18" s="8"/>
      <c r="G18" s="17"/>
      <c r="J18" s="6"/>
      <c r="K18" s="8">
        <v>75</v>
      </c>
      <c r="L18" s="10">
        <v>0.34</v>
      </c>
    </row>
    <row r="19" spans="2:12" x14ac:dyDescent="0.15">
      <c r="B19" s="16"/>
      <c r="C19" s="8"/>
      <c r="D19" s="30" t="s">
        <v>19</v>
      </c>
      <c r="E19" s="30"/>
      <c r="F19" s="7">
        <f>SUM(F14:F17)</f>
        <v>28</v>
      </c>
      <c r="G19" s="17"/>
      <c r="J19" s="6"/>
      <c r="K19" s="8">
        <v>1010</v>
      </c>
      <c r="L19" s="8">
        <v>1</v>
      </c>
    </row>
    <row r="20" spans="2:12" ht="14" thickBot="1" x14ac:dyDescent="0.2">
      <c r="B20" s="19"/>
      <c r="C20" s="20"/>
      <c r="D20" s="20"/>
      <c r="E20" s="20"/>
      <c r="F20" s="20"/>
      <c r="G20" s="21"/>
      <c r="J20" s="6"/>
      <c r="K20" s="8">
        <v>1050</v>
      </c>
      <c r="L20" s="5">
        <f>1+(C9/1000-1.05)/0.2</f>
        <v>1</v>
      </c>
    </row>
    <row r="32" spans="2:12" x14ac:dyDescent="0.15">
      <c r="J32" s="6"/>
      <c r="K32" s="7" t="s">
        <v>0</v>
      </c>
      <c r="L32" s="8"/>
    </row>
    <row r="33" spans="10:12" x14ac:dyDescent="0.15">
      <c r="J33" s="6"/>
      <c r="K33" s="8">
        <v>0</v>
      </c>
      <c r="L33" s="10">
        <v>0.06</v>
      </c>
    </row>
    <row r="34" spans="10:12" x14ac:dyDescent="0.15">
      <c r="J34" s="6" t="e">
        <f>VLOOKUP(#REF!,K40:L41,2)</f>
        <v>#REF!</v>
      </c>
      <c r="K34" s="8">
        <v>10</v>
      </c>
      <c r="L34" s="10">
        <v>0.15</v>
      </c>
    </row>
    <row r="35" spans="10:12" x14ac:dyDescent="0.15">
      <c r="J35" s="11" t="e">
        <f>VLOOKUP(#REF!,$S$33:$T$39,2)</f>
        <v>#REF!</v>
      </c>
      <c r="K35" s="8">
        <v>20</v>
      </c>
      <c r="L35" s="10">
        <v>0.19</v>
      </c>
    </row>
    <row r="36" spans="10:12" x14ac:dyDescent="0.15">
      <c r="J36" s="11" t="e">
        <f>VLOOKUP(#REF!,$S$33:$T$39,2)</f>
        <v>#REF!</v>
      </c>
      <c r="K36" s="8">
        <v>30</v>
      </c>
      <c r="L36" s="10">
        <v>0.24</v>
      </c>
    </row>
    <row r="37" spans="10:12" x14ac:dyDescent="0.15">
      <c r="J37" s="11" t="e">
        <f>VLOOKUP(#REF!,$S$33:$T$39,2)</f>
        <v>#REF!</v>
      </c>
      <c r="K37" s="8">
        <v>45</v>
      </c>
      <c r="L37" s="10">
        <v>0.27</v>
      </c>
    </row>
    <row r="38" spans="10:12" x14ac:dyDescent="0.15">
      <c r="J38" s="11" t="e">
        <f>VLOOKUP(#REF!,$S$33:$T$39,2)</f>
        <v>#REF!</v>
      </c>
      <c r="K38" s="8">
        <v>60</v>
      </c>
      <c r="L38" s="10">
        <v>0.3</v>
      </c>
    </row>
    <row r="39" spans="10:12" x14ac:dyDescent="0.15">
      <c r="J39" s="6"/>
      <c r="K39" s="8">
        <v>75</v>
      </c>
      <c r="L39" s="10">
        <v>0.34</v>
      </c>
    </row>
    <row r="40" spans="10:12" x14ac:dyDescent="0.15">
      <c r="J40" s="6"/>
      <c r="K40" s="8">
        <v>1010</v>
      </c>
      <c r="L40" s="8">
        <v>1</v>
      </c>
    </row>
    <row r="41" spans="10:12" x14ac:dyDescent="0.15">
      <c r="J41" s="6"/>
      <c r="K41" s="8">
        <v>1050</v>
      </c>
      <c r="L41" s="5" t="e">
        <f>1+(#REF!/1000-1.05)/0.2</f>
        <v>#REF!</v>
      </c>
    </row>
  </sheetData>
  <sheetProtection password="CF7F" sheet="1" objects="1" scenarios="1"/>
  <mergeCells count="6">
    <mergeCell ref="B3:G3"/>
    <mergeCell ref="F12:F13"/>
    <mergeCell ref="B12:B13"/>
    <mergeCell ref="D19:E19"/>
    <mergeCell ref="D12:D13"/>
    <mergeCell ref="E12:E13"/>
  </mergeCells>
  <phoneticPr fontId="0" type="noConversion"/>
  <pageMargins left="0.75" right="0.75" top="1" bottom="1" header="0" footer="0"/>
  <pageSetup paperSize="9" orientation="portrait" horizontalDpi="300" verticalDpi="300" copies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41"/>
  <sheetViews>
    <sheetView tabSelected="1" workbookViewId="0">
      <selection activeCell="F9" sqref="F9"/>
    </sheetView>
  </sheetViews>
  <sheetFormatPr baseColWidth="10" defaultColWidth="11.5" defaultRowHeight="13" x14ac:dyDescent="0.15"/>
  <cols>
    <col min="1" max="9" width="11.5" style="5"/>
    <col min="10" max="12" width="0" style="5" hidden="1" customWidth="1"/>
    <col min="13" max="16384" width="11.5" style="5"/>
  </cols>
  <sheetData>
    <row r="1" spans="2:12" ht="14" thickBot="1" x14ac:dyDescent="0.2"/>
    <row r="2" spans="2:12" x14ac:dyDescent="0.15">
      <c r="B2" s="12"/>
      <c r="C2" s="13"/>
      <c r="D2" s="13"/>
      <c r="E2" s="13"/>
      <c r="F2" s="13"/>
      <c r="G2" s="14"/>
    </row>
    <row r="3" spans="2:12" x14ac:dyDescent="0.15">
      <c r="B3" s="25" t="s">
        <v>21</v>
      </c>
      <c r="C3" s="26"/>
      <c r="D3" s="26"/>
      <c r="E3" s="26"/>
      <c r="F3" s="26"/>
      <c r="G3" s="27"/>
    </row>
    <row r="4" spans="2:12" x14ac:dyDescent="0.15">
      <c r="B4" s="16"/>
      <c r="C4" s="8"/>
      <c r="D4" s="8"/>
      <c r="E4" s="8"/>
      <c r="F4" s="8"/>
      <c r="G4" s="17"/>
    </row>
    <row r="5" spans="2:12" x14ac:dyDescent="0.15">
      <c r="B5" s="16"/>
      <c r="C5" s="7" t="s">
        <v>23</v>
      </c>
      <c r="D5" s="8"/>
      <c r="E5" s="8"/>
      <c r="F5" s="7" t="s">
        <v>5</v>
      </c>
      <c r="G5" s="15"/>
      <c r="J5" s="6"/>
      <c r="K5" s="7" t="s">
        <v>0</v>
      </c>
      <c r="L5" s="8"/>
    </row>
    <row r="6" spans="2:12" x14ac:dyDescent="0.15">
      <c r="B6" s="16"/>
      <c r="C6" s="7" t="s">
        <v>22</v>
      </c>
      <c r="D6" s="8"/>
      <c r="E6" s="8"/>
      <c r="F6" s="7" t="s">
        <v>6</v>
      </c>
      <c r="G6" s="15"/>
      <c r="J6" s="6"/>
      <c r="K6" s="7"/>
      <c r="L6" s="8"/>
    </row>
    <row r="7" spans="2:12" x14ac:dyDescent="0.15">
      <c r="B7" s="16"/>
      <c r="C7" s="7" t="s">
        <v>2</v>
      </c>
      <c r="D7" s="8"/>
      <c r="E7" s="8"/>
      <c r="F7" s="7" t="s">
        <v>7</v>
      </c>
      <c r="G7" s="15"/>
      <c r="J7" s="6"/>
      <c r="K7" s="7"/>
      <c r="L7" s="8"/>
    </row>
    <row r="8" spans="2:12" x14ac:dyDescent="0.15">
      <c r="B8" s="16"/>
      <c r="C8" s="7"/>
      <c r="D8" s="8"/>
      <c r="E8" s="8"/>
      <c r="F8" s="7"/>
      <c r="G8" s="15"/>
      <c r="J8" s="6"/>
      <c r="K8" s="7"/>
      <c r="L8" s="8"/>
    </row>
    <row r="9" spans="2:12" x14ac:dyDescent="0.15">
      <c r="B9" s="16"/>
      <c r="C9" s="1">
        <v>1042</v>
      </c>
      <c r="D9" s="8"/>
      <c r="E9" s="8"/>
      <c r="F9" s="1">
        <v>41</v>
      </c>
      <c r="G9" s="17"/>
    </row>
    <row r="10" spans="2:12" x14ac:dyDescent="0.15">
      <c r="B10" s="16"/>
      <c r="C10" s="8"/>
      <c r="D10" s="8"/>
      <c r="E10" s="8"/>
      <c r="F10" s="8"/>
      <c r="G10" s="17"/>
      <c r="J10" s="6" t="s">
        <v>3</v>
      </c>
      <c r="K10" s="7"/>
      <c r="L10" s="8"/>
    </row>
    <row r="11" spans="2:12" x14ac:dyDescent="0.15">
      <c r="B11" s="16"/>
      <c r="C11" s="8"/>
      <c r="D11" s="7"/>
      <c r="E11" s="8"/>
      <c r="F11" s="8"/>
      <c r="G11" s="17"/>
      <c r="J11" s="6" t="s">
        <v>4</v>
      </c>
      <c r="K11" s="7"/>
      <c r="L11" s="8"/>
    </row>
    <row r="12" spans="2:12" x14ac:dyDescent="0.15">
      <c r="B12" s="29" t="s">
        <v>12</v>
      </c>
      <c r="C12" s="7" t="s">
        <v>1</v>
      </c>
      <c r="D12" s="28" t="s">
        <v>8</v>
      </c>
      <c r="E12" s="28" t="s">
        <v>9</v>
      </c>
      <c r="F12" s="7" t="s">
        <v>17</v>
      </c>
      <c r="G12" s="31" t="s">
        <v>11</v>
      </c>
      <c r="J12" s="9">
        <f>VLOOKUP(C9,K19:L20,2)</f>
        <v>1</v>
      </c>
      <c r="K12" s="8">
        <v>0</v>
      </c>
      <c r="L12" s="10">
        <v>0.06</v>
      </c>
    </row>
    <row r="13" spans="2:12" x14ac:dyDescent="0.15">
      <c r="B13" s="29"/>
      <c r="C13" s="7" t="s">
        <v>2</v>
      </c>
      <c r="D13" s="28"/>
      <c r="E13" s="28"/>
      <c r="F13" s="7" t="s">
        <v>18</v>
      </c>
      <c r="G13" s="31"/>
      <c r="K13" s="8">
        <v>10</v>
      </c>
      <c r="L13" s="10">
        <v>0.15</v>
      </c>
    </row>
    <row r="14" spans="2:12" x14ac:dyDescent="0.15">
      <c r="B14" s="23" t="s">
        <v>13</v>
      </c>
      <c r="C14" s="1">
        <v>60</v>
      </c>
      <c r="D14" s="1" t="s">
        <v>24</v>
      </c>
      <c r="E14" s="3">
        <v>6.5</v>
      </c>
      <c r="F14" s="4">
        <v>40</v>
      </c>
      <c r="G14" s="24">
        <f>F14*E14*J14*10/$F$9/$J$12</f>
        <v>19.024390243902438</v>
      </c>
      <c r="J14" s="11">
        <f>VLOOKUP(C14,$K$12:$L$18,2)</f>
        <v>0.3</v>
      </c>
      <c r="K14" s="8">
        <v>20</v>
      </c>
      <c r="L14" s="10">
        <v>0.19</v>
      </c>
    </row>
    <row r="15" spans="2:12" x14ac:dyDescent="0.15">
      <c r="B15" s="23" t="s">
        <v>14</v>
      </c>
      <c r="C15" s="1">
        <v>0</v>
      </c>
      <c r="D15" s="1" t="s">
        <v>25</v>
      </c>
      <c r="E15" s="3">
        <v>6.1</v>
      </c>
      <c r="F15" s="4">
        <v>20</v>
      </c>
      <c r="G15" s="24">
        <f>F15*E15*J15*10/$F$9/$J$12</f>
        <v>1.7853658536585364</v>
      </c>
      <c r="J15" s="11">
        <f>VLOOKUP(C15,$K$12:$L$18,2)</f>
        <v>0.06</v>
      </c>
      <c r="K15" s="8">
        <v>30</v>
      </c>
      <c r="L15" s="10">
        <v>0.24</v>
      </c>
    </row>
    <row r="16" spans="2:12" x14ac:dyDescent="0.15">
      <c r="B16" s="23" t="s">
        <v>15</v>
      </c>
      <c r="C16" s="1">
        <v>20</v>
      </c>
      <c r="D16" s="1" t="s">
        <v>26</v>
      </c>
      <c r="E16" s="3">
        <v>5</v>
      </c>
      <c r="F16" s="4">
        <v>23</v>
      </c>
      <c r="G16" s="24">
        <f>F16*E16*J16*10/$F$9/$J$12</f>
        <v>5.3292682926829267</v>
      </c>
      <c r="J16" s="11">
        <f>VLOOKUP(C16,$K$12:$L$18,2)</f>
        <v>0.19</v>
      </c>
      <c r="K16" s="8">
        <v>45</v>
      </c>
      <c r="L16" s="10">
        <v>0.27</v>
      </c>
    </row>
    <row r="17" spans="2:12" x14ac:dyDescent="0.15">
      <c r="B17" s="23" t="s">
        <v>16</v>
      </c>
      <c r="C17" s="1"/>
      <c r="D17" s="1"/>
      <c r="E17" s="3"/>
      <c r="F17" s="4"/>
      <c r="G17" s="24">
        <f>F17*E17*J17*10/$F$9/$J$12</f>
        <v>0</v>
      </c>
      <c r="J17" s="11">
        <f>VLOOKUP(C17,$K$12:$L$18,2)</f>
        <v>0.06</v>
      </c>
      <c r="K17" s="8">
        <v>60</v>
      </c>
      <c r="L17" s="10">
        <v>0.3</v>
      </c>
    </row>
    <row r="18" spans="2:12" x14ac:dyDescent="0.15">
      <c r="B18" s="16"/>
      <c r="C18" s="8"/>
      <c r="D18" s="8"/>
      <c r="E18" s="8"/>
      <c r="F18" s="8"/>
      <c r="G18" s="17"/>
      <c r="J18" s="6"/>
      <c r="K18" s="8">
        <v>75</v>
      </c>
      <c r="L18" s="10">
        <v>0.34</v>
      </c>
    </row>
    <row r="19" spans="2:12" x14ac:dyDescent="0.15">
      <c r="B19" s="16"/>
      <c r="C19" s="8"/>
      <c r="D19" s="8"/>
      <c r="E19" s="30" t="s">
        <v>19</v>
      </c>
      <c r="F19" s="30"/>
      <c r="G19" s="18">
        <f>SUM(G14:G17)</f>
        <v>26.1390243902439</v>
      </c>
      <c r="J19" s="6"/>
      <c r="K19" s="8">
        <v>1010</v>
      </c>
      <c r="L19" s="8">
        <v>1</v>
      </c>
    </row>
    <row r="20" spans="2:12" ht="14" thickBot="1" x14ac:dyDescent="0.2">
      <c r="B20" s="19"/>
      <c r="C20" s="20"/>
      <c r="D20" s="20"/>
      <c r="E20" s="20"/>
      <c r="F20" s="20"/>
      <c r="G20" s="21"/>
      <c r="J20" s="6"/>
      <c r="K20" s="8">
        <v>1050</v>
      </c>
      <c r="L20" s="5">
        <f>1+(C9/1000-1.05)/0.2</f>
        <v>0.96</v>
      </c>
    </row>
    <row r="32" spans="2:12" x14ac:dyDescent="0.15">
      <c r="J32" s="6"/>
      <c r="K32" s="7" t="s">
        <v>0</v>
      </c>
      <c r="L32" s="8"/>
    </row>
    <row r="33" spans="10:12" x14ac:dyDescent="0.15">
      <c r="J33" s="6"/>
      <c r="K33" s="8">
        <v>0</v>
      </c>
      <c r="L33" s="10">
        <v>0.06</v>
      </c>
    </row>
    <row r="34" spans="10:12" x14ac:dyDescent="0.15">
      <c r="J34" s="6" t="e">
        <f>VLOOKUP(#REF!,K40:L41,2)</f>
        <v>#REF!</v>
      </c>
      <c r="K34" s="8">
        <v>10</v>
      </c>
      <c r="L34" s="10">
        <v>0.15</v>
      </c>
    </row>
    <row r="35" spans="10:12" x14ac:dyDescent="0.15">
      <c r="J35" s="11" t="e">
        <f>VLOOKUP(#REF!,$S$33:$T$39,2)</f>
        <v>#REF!</v>
      </c>
      <c r="K35" s="8">
        <v>20</v>
      </c>
      <c r="L35" s="10">
        <v>0.19</v>
      </c>
    </row>
    <row r="36" spans="10:12" x14ac:dyDescent="0.15">
      <c r="J36" s="11" t="e">
        <f>VLOOKUP(#REF!,$S$33:$T$39,2)</f>
        <v>#REF!</v>
      </c>
      <c r="K36" s="8">
        <v>30</v>
      </c>
      <c r="L36" s="10">
        <v>0.24</v>
      </c>
    </row>
    <row r="37" spans="10:12" x14ac:dyDescent="0.15">
      <c r="J37" s="11" t="e">
        <f>VLOOKUP(#REF!,$S$33:$T$39,2)</f>
        <v>#REF!</v>
      </c>
      <c r="K37" s="8">
        <v>45</v>
      </c>
      <c r="L37" s="10">
        <v>0.27</v>
      </c>
    </row>
    <row r="38" spans="10:12" x14ac:dyDescent="0.15">
      <c r="J38" s="11" t="e">
        <f>VLOOKUP(#REF!,$S$33:$T$39,2)</f>
        <v>#REF!</v>
      </c>
      <c r="K38" s="8">
        <v>60</v>
      </c>
      <c r="L38" s="10">
        <v>0.3</v>
      </c>
    </row>
    <row r="39" spans="10:12" x14ac:dyDescent="0.15">
      <c r="J39" s="6"/>
      <c r="K39" s="8">
        <v>75</v>
      </c>
      <c r="L39" s="10">
        <v>0.34</v>
      </c>
    </row>
    <row r="40" spans="10:12" x14ac:dyDescent="0.15">
      <c r="J40" s="6"/>
      <c r="K40" s="8">
        <v>1010</v>
      </c>
      <c r="L40" s="8">
        <v>1</v>
      </c>
    </row>
    <row r="41" spans="10:12" x14ac:dyDescent="0.15">
      <c r="J41" s="6"/>
      <c r="K41" s="8">
        <v>1050</v>
      </c>
      <c r="L41" s="5" t="e">
        <f>1+(#REF!/1000-1.05)/0.2</f>
        <v>#REF!</v>
      </c>
    </row>
  </sheetData>
  <sheetProtection password="CF7F" sheet="1" objects="1" scenarios="1"/>
  <mergeCells count="6">
    <mergeCell ref="B3:G3"/>
    <mergeCell ref="G12:G13"/>
    <mergeCell ref="E19:F19"/>
    <mergeCell ref="B12:B13"/>
    <mergeCell ref="D12:D13"/>
    <mergeCell ref="E12:E13"/>
  </mergeCells>
  <phoneticPr fontId="0" type="noConversion"/>
  <pageMargins left="0.75" right="0.75" top="1" bottom="1" header="0" footer="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Gramos según IBUS</vt:lpstr>
      <vt:lpstr>IBUS según gramos</vt:lpstr>
    </vt:vector>
  </TitlesOfParts>
  <Company>Triple 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Javier Vogrig</dc:creator>
  <cp:lastModifiedBy>Usuario de Microsoft Office</cp:lastModifiedBy>
  <dcterms:created xsi:type="dcterms:W3CDTF">2003-02-27T08:32:43Z</dcterms:created>
  <dcterms:modified xsi:type="dcterms:W3CDTF">2017-08-17T17:42:41Z</dcterms:modified>
</cp:coreProperties>
</file>